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ccess to Information\Freedom of Information - FOI\Requests\2023-24\iCasework FOIs\Caira\1562305\"/>
    </mc:Choice>
  </mc:AlternateContent>
  <bookViews>
    <workbookView xWindow="0" yWindow="0" windowWidth="19200" windowHeight="6470" tabRatio="960"/>
  </bookViews>
  <sheets>
    <sheet name="Summary" sheetId="2" r:id="rId1"/>
  </sheets>
  <calcPr calcId="162913"/>
</workbook>
</file>

<file path=xl/calcChain.xml><?xml version="1.0" encoding="utf-8"?>
<calcChain xmlns="http://schemas.openxmlformats.org/spreadsheetml/2006/main">
  <c r="P24" i="2" l="1"/>
  <c r="D24" i="2"/>
  <c r="C24" i="2"/>
  <c r="B24" i="2"/>
  <c r="O22" i="2"/>
  <c r="Q22" i="2" s="1"/>
  <c r="N22" i="2"/>
  <c r="N24" i="2" s="1"/>
  <c r="L22" i="2"/>
  <c r="L24" i="2" s="1"/>
  <c r="K22" i="2"/>
  <c r="K24" i="2" s="1"/>
  <c r="J22" i="2"/>
  <c r="J24" i="2" s="1"/>
  <c r="H22" i="2"/>
  <c r="H24" i="2" s="1"/>
  <c r="G22" i="2"/>
  <c r="G24" i="2" s="1"/>
  <c r="F22" i="2"/>
  <c r="F24" i="2" s="1"/>
  <c r="E22" i="2"/>
  <c r="Q20" i="2"/>
  <c r="M20" i="2"/>
  <c r="I20" i="2"/>
  <c r="E20" i="2"/>
  <c r="R20" i="2" s="1"/>
  <c r="Q19" i="2"/>
  <c r="M19" i="2"/>
  <c r="I19" i="2"/>
  <c r="E19" i="2"/>
  <c r="R19" i="2" s="1"/>
  <c r="Q18" i="2"/>
  <c r="M18" i="2"/>
  <c r="I18" i="2"/>
  <c r="E18" i="2"/>
  <c r="R18" i="2" s="1"/>
  <c r="Q17" i="2"/>
  <c r="M17" i="2"/>
  <c r="I17" i="2"/>
  <c r="E17" i="2"/>
  <c r="R17" i="2" s="1"/>
  <c r="Q16" i="2"/>
  <c r="M16" i="2"/>
  <c r="I16" i="2"/>
  <c r="E16" i="2"/>
  <c r="R16" i="2" s="1"/>
  <c r="Q15" i="2"/>
  <c r="M15" i="2"/>
  <c r="I15" i="2"/>
  <c r="E15" i="2"/>
  <c r="R15" i="2" s="1"/>
  <c r="Q14" i="2"/>
  <c r="M14" i="2"/>
  <c r="I14" i="2"/>
  <c r="E14" i="2"/>
  <c r="R14" i="2" s="1"/>
  <c r="Q13" i="2"/>
  <c r="M13" i="2"/>
  <c r="I13" i="2"/>
  <c r="E13" i="2"/>
  <c r="R13" i="2" s="1"/>
  <c r="Q12" i="2"/>
  <c r="M12" i="2"/>
  <c r="I12" i="2"/>
  <c r="E12" i="2"/>
  <c r="R12" i="2" s="1"/>
  <c r="Q11" i="2"/>
  <c r="M11" i="2"/>
  <c r="I11" i="2"/>
  <c r="E11" i="2"/>
  <c r="R11" i="2" s="1"/>
  <c r="Q10" i="2"/>
  <c r="M10" i="2"/>
  <c r="I10" i="2"/>
  <c r="E10" i="2"/>
  <c r="R10" i="2" s="1"/>
  <c r="Q9" i="2"/>
  <c r="M9" i="2"/>
  <c r="I9" i="2"/>
  <c r="E9" i="2"/>
  <c r="R9" i="2" s="1"/>
  <c r="Q8" i="2"/>
  <c r="M8" i="2"/>
  <c r="I8" i="2"/>
  <c r="E8" i="2"/>
  <c r="R8" i="2" s="1"/>
  <c r="Q7" i="2"/>
  <c r="M7" i="2"/>
  <c r="I7" i="2"/>
  <c r="E7" i="2"/>
  <c r="R7" i="2" s="1"/>
  <c r="Q6" i="2"/>
  <c r="M6" i="2"/>
  <c r="I6" i="2"/>
  <c r="E6" i="2"/>
  <c r="R6" i="2" s="1"/>
  <c r="Q5" i="2"/>
  <c r="Q24" i="2" s="1"/>
  <c r="M5" i="2"/>
  <c r="I5" i="2"/>
  <c r="E5" i="2"/>
  <c r="R5" i="2" s="1"/>
  <c r="R22" i="2" l="1"/>
  <c r="R24" i="2" s="1"/>
  <c r="I22" i="2"/>
  <c r="I24" i="2" s="1"/>
  <c r="M22" i="2"/>
  <c r="M24" i="2" s="1"/>
  <c r="E24" i="2"/>
  <c r="O24" i="2"/>
</calcChain>
</file>

<file path=xl/sharedStrings.xml><?xml version="1.0" encoding="utf-8"?>
<sst xmlns="http://schemas.openxmlformats.org/spreadsheetml/2006/main" count="43" uniqueCount="34">
  <si>
    <t>Medicine</t>
  </si>
  <si>
    <t>Cardiology</t>
  </si>
  <si>
    <t>Respiratory</t>
  </si>
  <si>
    <t>Rheumatology</t>
  </si>
  <si>
    <t>Stroke</t>
  </si>
  <si>
    <t>Renal</t>
  </si>
  <si>
    <t>Oncology</t>
  </si>
  <si>
    <t>Haematology</t>
  </si>
  <si>
    <t>Neurology</t>
  </si>
  <si>
    <t>Speciality</t>
  </si>
  <si>
    <t>Total Expenditure</t>
  </si>
  <si>
    <t>August 2020 - March 2021</t>
  </si>
  <si>
    <t>April - March 21/22</t>
  </si>
  <si>
    <t>April - March 22/23</t>
  </si>
  <si>
    <t>April - January 23/24</t>
  </si>
  <si>
    <t>Total Expenditure August 2020 - January 2024</t>
  </si>
  <si>
    <t>Notes</t>
  </si>
  <si>
    <t>21800-Agency - Consultant (M&amp;D)</t>
  </si>
  <si>
    <t>23000-Agency - Other Career Grade (M&amp;D)</t>
  </si>
  <si>
    <t>26200-Agency - Drs/Dentist in Training (M&amp;D)</t>
  </si>
  <si>
    <t>Total August 2020 - March 2021</t>
  </si>
  <si>
    <t>Total Aprill 2021 - March 2022</t>
  </si>
  <si>
    <t>Total Aprill 2022 - March 2023</t>
  </si>
  <si>
    <t>Total Aprill 2023 - January 2024</t>
  </si>
  <si>
    <t>Not separately reported (Reported under Medicine)</t>
  </si>
  <si>
    <t xml:space="preserve">Not separately reported </t>
  </si>
  <si>
    <t>Other</t>
  </si>
  <si>
    <t>Care of Elderly (COTE)</t>
  </si>
  <si>
    <t>Acute Medicine</t>
  </si>
  <si>
    <t>General Medicine</t>
  </si>
  <si>
    <t>Gastroenterology</t>
  </si>
  <si>
    <t>Diabetes &amp; Endocrinology</t>
  </si>
  <si>
    <t>Rehabilitation</t>
  </si>
  <si>
    <t>Emergency Department/Accident &amp; Emergency (A&amp;E)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</si>
</sst>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rgb="FF363636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zoomScale="70" zoomScaleNormal="70" workbookViewId="0">
      <pane xSplit="1" ySplit="4" topLeftCell="G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796875" defaultRowHeight="15.5" x14ac:dyDescent="0.35"/>
  <cols>
    <col min="1" max="1" width="47.90625" style="2" bestFit="1" customWidth="1"/>
    <col min="2" max="2" width="19.54296875" style="2" bestFit="1" customWidth="1"/>
    <col min="3" max="3" width="24.08984375" style="2" bestFit="1" customWidth="1"/>
    <col min="4" max="4" width="24.453125" style="2" bestFit="1" customWidth="1"/>
    <col min="5" max="5" width="21.36328125" style="2" bestFit="1" customWidth="1"/>
    <col min="6" max="6" width="19.54296875" style="2" bestFit="1" customWidth="1"/>
    <col min="7" max="7" width="24.08984375" style="2" bestFit="1" customWidth="1"/>
    <col min="8" max="8" width="24.453125" style="2" bestFit="1" customWidth="1"/>
    <col min="9" max="9" width="19.36328125" style="2" bestFit="1" customWidth="1"/>
    <col min="10" max="10" width="19.54296875" style="2" bestFit="1" customWidth="1"/>
    <col min="11" max="11" width="24.08984375" style="2" bestFit="1" customWidth="1"/>
    <col min="12" max="12" width="24.453125" style="2" bestFit="1" customWidth="1"/>
    <col min="13" max="13" width="26.6328125" style="2" bestFit="1" customWidth="1"/>
    <col min="14" max="14" width="19.54296875" style="2" bestFit="1" customWidth="1"/>
    <col min="15" max="15" width="24.08984375" style="2" bestFit="1" customWidth="1"/>
    <col min="16" max="16" width="24.453125" style="2" bestFit="1" customWidth="1"/>
    <col min="17" max="17" width="19.36328125" style="2" bestFit="1" customWidth="1"/>
    <col min="18" max="18" width="49.90625" style="2" bestFit="1" customWidth="1"/>
    <col min="19" max="19" width="53.1796875" style="2" bestFit="1" customWidth="1"/>
    <col min="20" max="20" width="13.26953125" style="2" customWidth="1"/>
    <col min="21" max="16384" width="9.1796875" style="2"/>
  </cols>
  <sheetData>
    <row r="1" spans="1:19" x14ac:dyDescent="0.35">
      <c r="A1" s="1"/>
      <c r="B1" s="1"/>
      <c r="C1" s="1"/>
    </row>
    <row r="3" spans="1:19" s="1" customFormat="1" x14ac:dyDescent="0.35">
      <c r="A3" s="5"/>
      <c r="B3" s="19" t="s">
        <v>11</v>
      </c>
      <c r="C3" s="19"/>
      <c r="D3" s="19"/>
      <c r="E3" s="19"/>
      <c r="F3" s="19" t="s">
        <v>12</v>
      </c>
      <c r="G3" s="19"/>
      <c r="H3" s="19"/>
      <c r="I3" s="19"/>
      <c r="J3" s="19" t="s">
        <v>13</v>
      </c>
      <c r="K3" s="19"/>
      <c r="L3" s="19"/>
      <c r="M3" s="19"/>
      <c r="N3" s="19" t="s">
        <v>14</v>
      </c>
      <c r="O3" s="19"/>
      <c r="P3" s="19"/>
      <c r="Q3" s="19"/>
      <c r="R3" s="19" t="s">
        <v>15</v>
      </c>
      <c r="S3" s="5" t="s">
        <v>16</v>
      </c>
    </row>
    <row r="4" spans="1:19" s="1" customFormat="1" ht="46.5" x14ac:dyDescent="0.35">
      <c r="A4" s="5" t="s">
        <v>9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17</v>
      </c>
      <c r="G4" s="6" t="s">
        <v>18</v>
      </c>
      <c r="H4" s="6" t="s">
        <v>19</v>
      </c>
      <c r="I4" s="6" t="s">
        <v>21</v>
      </c>
      <c r="J4" s="6" t="s">
        <v>17</v>
      </c>
      <c r="K4" s="6" t="s">
        <v>18</v>
      </c>
      <c r="L4" s="6" t="s">
        <v>19</v>
      </c>
      <c r="M4" s="6" t="s">
        <v>22</v>
      </c>
      <c r="N4" s="6" t="s">
        <v>17</v>
      </c>
      <c r="O4" s="6" t="s">
        <v>18</v>
      </c>
      <c r="P4" s="6" t="s">
        <v>19</v>
      </c>
      <c r="Q4" s="6" t="s">
        <v>23</v>
      </c>
      <c r="R4" s="19"/>
      <c r="S4" s="5"/>
    </row>
    <row r="5" spans="1:19" x14ac:dyDescent="0.35">
      <c r="A5" s="7" t="s">
        <v>0</v>
      </c>
      <c r="B5" s="7">
        <v>0</v>
      </c>
      <c r="C5" s="8">
        <v>28000</v>
      </c>
      <c r="D5" s="7">
        <v>312</v>
      </c>
      <c r="E5" s="9">
        <f t="shared" ref="E5:E20" si="0">SUM(B5:D5)</f>
        <v>28312</v>
      </c>
      <c r="F5" s="7"/>
      <c r="G5" s="8">
        <v>112899</v>
      </c>
      <c r="H5" s="8">
        <v>26955</v>
      </c>
      <c r="I5" s="8">
        <f>SUM(F5:H5)</f>
        <v>139854</v>
      </c>
      <c r="J5" s="8">
        <v>137421</v>
      </c>
      <c r="K5" s="8">
        <v>79989</v>
      </c>
      <c r="L5" s="10">
        <v>-38</v>
      </c>
      <c r="M5" s="11">
        <f>SUM(J5:L5)</f>
        <v>217372</v>
      </c>
      <c r="N5" s="8">
        <v>23489.400000000009</v>
      </c>
      <c r="O5" s="8">
        <v>14449</v>
      </c>
      <c r="P5" s="7"/>
      <c r="Q5" s="8">
        <f>SUM(N5:P5)</f>
        <v>37938.400000000009</v>
      </c>
      <c r="R5" s="8">
        <f>+E5+I5+M5+Q5</f>
        <v>423476.4</v>
      </c>
      <c r="S5" s="7"/>
    </row>
    <row r="6" spans="1:19" x14ac:dyDescent="0.35">
      <c r="A6" s="7" t="s">
        <v>27</v>
      </c>
      <c r="B6" s="8">
        <v>373910</v>
      </c>
      <c r="C6" s="8">
        <v>216588</v>
      </c>
      <c r="D6" s="8">
        <v>6818</v>
      </c>
      <c r="E6" s="9">
        <f t="shared" si="0"/>
        <v>597316</v>
      </c>
      <c r="F6" s="8">
        <v>636043</v>
      </c>
      <c r="G6" s="8">
        <v>353939</v>
      </c>
      <c r="H6" s="8">
        <v>19014</v>
      </c>
      <c r="I6" s="8">
        <f t="shared" ref="I6:I20" si="1">SUM(F6:H6)</f>
        <v>1008996</v>
      </c>
      <c r="J6" s="8">
        <v>1086310</v>
      </c>
      <c r="K6" s="8">
        <v>316384</v>
      </c>
      <c r="L6" s="8">
        <v>20559</v>
      </c>
      <c r="M6" s="11">
        <f t="shared" ref="M6:M20" si="2">SUM(J6:L6)</f>
        <v>1423253</v>
      </c>
      <c r="N6" s="8">
        <v>865947</v>
      </c>
      <c r="O6" s="8">
        <v>177088</v>
      </c>
      <c r="P6" s="8">
        <v>19883</v>
      </c>
      <c r="Q6" s="8">
        <f t="shared" ref="Q6:Q20" si="3">SUM(N6:P6)</f>
        <v>1062918</v>
      </c>
      <c r="R6" s="8">
        <f t="shared" ref="R6:R19" si="4">+E6+I6+M6+Q6</f>
        <v>4092483</v>
      </c>
      <c r="S6" s="7"/>
    </row>
    <row r="7" spans="1:19" x14ac:dyDescent="0.35">
      <c r="A7" s="7" t="s">
        <v>1</v>
      </c>
      <c r="B7" s="8">
        <v>125756</v>
      </c>
      <c r="C7" s="8">
        <v>11168</v>
      </c>
      <c r="D7" s="7"/>
      <c r="E7" s="9">
        <f t="shared" si="0"/>
        <v>136924</v>
      </c>
      <c r="F7" s="8">
        <v>372276</v>
      </c>
      <c r="G7" s="8">
        <v>132216</v>
      </c>
      <c r="H7" s="8"/>
      <c r="I7" s="8">
        <f t="shared" si="1"/>
        <v>504492</v>
      </c>
      <c r="J7" s="8">
        <v>309190</v>
      </c>
      <c r="K7" s="7">
        <v>972</v>
      </c>
      <c r="L7" s="7">
        <v>0</v>
      </c>
      <c r="M7" s="11">
        <f t="shared" si="2"/>
        <v>310162</v>
      </c>
      <c r="N7" s="8">
        <v>285889</v>
      </c>
      <c r="O7" s="8">
        <v>30459</v>
      </c>
      <c r="P7" s="7">
        <v>963</v>
      </c>
      <c r="Q7" s="8">
        <f t="shared" si="3"/>
        <v>317311</v>
      </c>
      <c r="R7" s="8">
        <f t="shared" si="4"/>
        <v>1268889</v>
      </c>
      <c r="S7" s="7"/>
    </row>
    <row r="8" spans="1:19" x14ac:dyDescent="0.35">
      <c r="A8" s="7" t="s">
        <v>28</v>
      </c>
      <c r="B8" s="8">
        <v>21611</v>
      </c>
      <c r="C8" s="8">
        <v>122345</v>
      </c>
      <c r="D8" s="8">
        <v>20736</v>
      </c>
      <c r="E8" s="9">
        <f t="shared" si="0"/>
        <v>164692</v>
      </c>
      <c r="F8" s="8">
        <v>411311</v>
      </c>
      <c r="G8" s="8">
        <v>-4418</v>
      </c>
      <c r="H8" s="8">
        <v>14576</v>
      </c>
      <c r="I8" s="8">
        <f t="shared" si="1"/>
        <v>421469</v>
      </c>
      <c r="J8" s="8">
        <v>1509219</v>
      </c>
      <c r="K8" s="8">
        <v>140884</v>
      </c>
      <c r="L8" s="10">
        <v>-1</v>
      </c>
      <c r="M8" s="11">
        <f t="shared" si="2"/>
        <v>1650102</v>
      </c>
      <c r="N8" s="8">
        <v>1458253</v>
      </c>
      <c r="O8" s="8">
        <v>200067</v>
      </c>
      <c r="P8" s="8">
        <v>12021</v>
      </c>
      <c r="Q8" s="8">
        <f t="shared" si="3"/>
        <v>1670341</v>
      </c>
      <c r="R8" s="8">
        <f t="shared" si="4"/>
        <v>3906604</v>
      </c>
      <c r="S8" s="7"/>
    </row>
    <row r="9" spans="1:19" x14ac:dyDescent="0.35">
      <c r="A9" s="7" t="s">
        <v>29</v>
      </c>
      <c r="B9" s="8">
        <v>1740</v>
      </c>
      <c r="C9" s="8">
        <v>68711</v>
      </c>
      <c r="D9" s="8">
        <v>12653</v>
      </c>
      <c r="E9" s="9">
        <f t="shared" si="0"/>
        <v>83104</v>
      </c>
      <c r="F9" s="8"/>
      <c r="G9" s="8"/>
      <c r="H9" s="8"/>
      <c r="I9" s="8">
        <f t="shared" si="1"/>
        <v>0</v>
      </c>
      <c r="J9" s="8">
        <v>69550</v>
      </c>
      <c r="K9" s="8">
        <v>176991</v>
      </c>
      <c r="L9" s="10">
        <v>-984</v>
      </c>
      <c r="M9" s="11">
        <f t="shared" si="2"/>
        <v>245557</v>
      </c>
      <c r="N9" s="8">
        <v>169869.72</v>
      </c>
      <c r="O9" s="8">
        <v>19368</v>
      </c>
      <c r="P9" s="7"/>
      <c r="Q9" s="8">
        <f t="shared" si="3"/>
        <v>189237.72</v>
      </c>
      <c r="R9" s="8">
        <f t="shared" si="4"/>
        <v>517898.72</v>
      </c>
      <c r="S9" s="7"/>
    </row>
    <row r="10" spans="1:19" x14ac:dyDescent="0.35">
      <c r="A10" s="7" t="s">
        <v>30</v>
      </c>
      <c r="B10" s="8">
        <v>306051</v>
      </c>
      <c r="C10" s="8">
        <v>100699</v>
      </c>
      <c r="D10" s="8">
        <v>9386</v>
      </c>
      <c r="E10" s="9">
        <f t="shared" si="0"/>
        <v>416136</v>
      </c>
      <c r="F10" s="8">
        <v>544056</v>
      </c>
      <c r="G10" s="8">
        <v>83381</v>
      </c>
      <c r="H10" s="8">
        <v>3918</v>
      </c>
      <c r="I10" s="8">
        <f t="shared" si="1"/>
        <v>631355</v>
      </c>
      <c r="J10" s="8">
        <v>1064252</v>
      </c>
      <c r="K10" s="8">
        <v>83370</v>
      </c>
      <c r="L10" s="7">
        <v>0</v>
      </c>
      <c r="M10" s="11">
        <f t="shared" si="2"/>
        <v>1147622</v>
      </c>
      <c r="N10" s="8">
        <v>734435</v>
      </c>
      <c r="O10" s="8">
        <v>42329</v>
      </c>
      <c r="P10" s="7">
        <v>532</v>
      </c>
      <c r="Q10" s="8">
        <f t="shared" si="3"/>
        <v>777296</v>
      </c>
      <c r="R10" s="8">
        <f t="shared" si="4"/>
        <v>2972409</v>
      </c>
      <c r="S10" s="7"/>
    </row>
    <row r="11" spans="1:19" s="3" customFormat="1" x14ac:dyDescent="0.35">
      <c r="A11" s="7" t="s">
        <v>31</v>
      </c>
      <c r="B11" s="12">
        <v>-1163</v>
      </c>
      <c r="C11" s="7">
        <v>0</v>
      </c>
      <c r="D11" s="7">
        <v>0</v>
      </c>
      <c r="E11" s="12">
        <f t="shared" si="0"/>
        <v>-1163</v>
      </c>
      <c r="F11" s="8">
        <v>46498</v>
      </c>
      <c r="G11" s="8">
        <v>13091</v>
      </c>
      <c r="H11" s="8">
        <v>48</v>
      </c>
      <c r="I11" s="8">
        <f t="shared" si="1"/>
        <v>59637</v>
      </c>
      <c r="J11" s="8">
        <v>465463</v>
      </c>
      <c r="K11" s="8">
        <v>203008</v>
      </c>
      <c r="L11" s="7">
        <v>5442</v>
      </c>
      <c r="M11" s="11">
        <f t="shared" si="2"/>
        <v>673913</v>
      </c>
      <c r="N11" s="8">
        <v>230498</v>
      </c>
      <c r="O11" s="7">
        <v>10089</v>
      </c>
      <c r="P11" s="7"/>
      <c r="Q11" s="8">
        <f t="shared" si="3"/>
        <v>240587</v>
      </c>
      <c r="R11" s="8">
        <f t="shared" si="4"/>
        <v>972974</v>
      </c>
      <c r="S11" s="7"/>
    </row>
    <row r="12" spans="1:19" x14ac:dyDescent="0.35">
      <c r="A12" s="7" t="s">
        <v>2</v>
      </c>
      <c r="B12" s="7">
        <v>511</v>
      </c>
      <c r="C12" s="8">
        <v>60874</v>
      </c>
      <c r="D12" s="7">
        <v>257</v>
      </c>
      <c r="E12" s="9">
        <f t="shared" si="0"/>
        <v>61642</v>
      </c>
      <c r="F12" s="8"/>
      <c r="G12" s="8">
        <v>-1295</v>
      </c>
      <c r="H12" s="8"/>
      <c r="I12" s="8">
        <f t="shared" si="1"/>
        <v>-1295</v>
      </c>
      <c r="J12" s="7">
        <v>0</v>
      </c>
      <c r="K12" s="8">
        <v>2964</v>
      </c>
      <c r="L12" s="7">
        <v>0</v>
      </c>
      <c r="M12" s="11">
        <f>SUM(J12:L12)</f>
        <v>2964</v>
      </c>
      <c r="N12" s="8">
        <v>141081</v>
      </c>
      <c r="O12" s="7">
        <v>-106</v>
      </c>
      <c r="P12" s="7"/>
      <c r="Q12" s="8">
        <f t="shared" si="3"/>
        <v>140975</v>
      </c>
      <c r="R12" s="8">
        <f t="shared" si="4"/>
        <v>204286</v>
      </c>
      <c r="S12" s="7"/>
    </row>
    <row r="13" spans="1:19" x14ac:dyDescent="0.35">
      <c r="A13" s="7" t="s">
        <v>3</v>
      </c>
      <c r="B13" s="8">
        <v>109630</v>
      </c>
      <c r="C13" s="7">
        <v>0</v>
      </c>
      <c r="D13" s="7">
        <v>0</v>
      </c>
      <c r="E13" s="9">
        <f t="shared" si="0"/>
        <v>109630</v>
      </c>
      <c r="F13" s="8">
        <v>105552</v>
      </c>
      <c r="G13" s="8">
        <v>12000</v>
      </c>
      <c r="H13" s="8"/>
      <c r="I13" s="8">
        <f t="shared" si="1"/>
        <v>117552</v>
      </c>
      <c r="J13" s="8">
        <v>122039</v>
      </c>
      <c r="K13" s="8">
        <v>8000</v>
      </c>
      <c r="L13" s="7">
        <v>0</v>
      </c>
      <c r="M13" s="11">
        <f t="shared" si="2"/>
        <v>130039</v>
      </c>
      <c r="N13" s="8">
        <v>89771</v>
      </c>
      <c r="O13" s="7"/>
      <c r="P13" s="7"/>
      <c r="Q13" s="8">
        <f t="shared" si="3"/>
        <v>89771</v>
      </c>
      <c r="R13" s="8">
        <f t="shared" si="4"/>
        <v>446992</v>
      </c>
      <c r="S13" s="7"/>
    </row>
    <row r="14" spans="1:19" x14ac:dyDescent="0.35">
      <c r="A14" s="7" t="s">
        <v>4</v>
      </c>
      <c r="B14" s="7">
        <v>0</v>
      </c>
      <c r="C14" s="7">
        <v>0</v>
      </c>
      <c r="D14" s="7">
        <v>0</v>
      </c>
      <c r="E14" s="9">
        <f t="shared" si="0"/>
        <v>0</v>
      </c>
      <c r="F14" s="8"/>
      <c r="G14" s="8"/>
      <c r="H14" s="8"/>
      <c r="I14" s="8">
        <f t="shared" si="1"/>
        <v>0</v>
      </c>
      <c r="J14" s="7">
        <v>0</v>
      </c>
      <c r="K14" s="7">
        <v>0</v>
      </c>
      <c r="L14" s="7">
        <v>0</v>
      </c>
      <c r="M14" s="11">
        <f t="shared" si="2"/>
        <v>0</v>
      </c>
      <c r="N14" s="8"/>
      <c r="O14" s="7"/>
      <c r="P14" s="7"/>
      <c r="Q14" s="8">
        <f t="shared" si="3"/>
        <v>0</v>
      </c>
      <c r="R14" s="8">
        <f t="shared" si="4"/>
        <v>0</v>
      </c>
      <c r="S14" s="7" t="s">
        <v>24</v>
      </c>
    </row>
    <row r="15" spans="1:19" x14ac:dyDescent="0.35">
      <c r="A15" s="7" t="s">
        <v>5</v>
      </c>
      <c r="B15" s="7">
        <v>0</v>
      </c>
      <c r="C15" s="8">
        <v>57930</v>
      </c>
      <c r="D15" s="7">
        <v>0</v>
      </c>
      <c r="E15" s="9">
        <f t="shared" si="0"/>
        <v>57930</v>
      </c>
      <c r="F15" s="8">
        <v>41482</v>
      </c>
      <c r="G15" s="8">
        <v>308</v>
      </c>
      <c r="H15" s="8"/>
      <c r="I15" s="8">
        <f t="shared" si="1"/>
        <v>41790</v>
      </c>
      <c r="J15" s="10">
        <v>-2593</v>
      </c>
      <c r="K15" s="7">
        <v>0</v>
      </c>
      <c r="L15" s="7">
        <v>0</v>
      </c>
      <c r="M15" s="11">
        <f t="shared" si="2"/>
        <v>-2593</v>
      </c>
      <c r="N15" s="8">
        <v>4464</v>
      </c>
      <c r="O15" s="7"/>
      <c r="P15" s="7"/>
      <c r="Q15" s="8">
        <f t="shared" si="3"/>
        <v>4464</v>
      </c>
      <c r="R15" s="8">
        <f t="shared" si="4"/>
        <v>101591</v>
      </c>
      <c r="S15" s="7"/>
    </row>
    <row r="16" spans="1:19" x14ac:dyDescent="0.35">
      <c r="A16" s="7" t="s">
        <v>6</v>
      </c>
      <c r="B16" s="8">
        <v>137061</v>
      </c>
      <c r="C16" s="8">
        <v>89982</v>
      </c>
      <c r="D16" s="7">
        <v>0</v>
      </c>
      <c r="E16" s="9">
        <f t="shared" si="0"/>
        <v>227043</v>
      </c>
      <c r="F16" s="8">
        <v>130643</v>
      </c>
      <c r="G16" s="8">
        <v>150343</v>
      </c>
      <c r="H16" s="8"/>
      <c r="I16" s="8">
        <f t="shared" si="1"/>
        <v>280986</v>
      </c>
      <c r="J16" s="7">
        <v>0</v>
      </c>
      <c r="K16" s="8">
        <v>100174</v>
      </c>
      <c r="L16" s="7">
        <v>0</v>
      </c>
      <c r="M16" s="11">
        <f t="shared" si="2"/>
        <v>100174</v>
      </c>
      <c r="N16" s="8">
        <v>872996.74</v>
      </c>
      <c r="O16" s="7"/>
      <c r="P16" s="7"/>
      <c r="Q16" s="8">
        <f t="shared" si="3"/>
        <v>872996.74</v>
      </c>
      <c r="R16" s="8">
        <f t="shared" si="4"/>
        <v>1481199.74</v>
      </c>
      <c r="S16" s="7"/>
    </row>
    <row r="17" spans="1:19" x14ac:dyDescent="0.35">
      <c r="A17" s="7" t="s">
        <v>7</v>
      </c>
      <c r="B17" s="8">
        <v>5353</v>
      </c>
      <c r="C17" s="8">
        <v>95261</v>
      </c>
      <c r="D17" s="10">
        <v>-159</v>
      </c>
      <c r="E17" s="9">
        <f t="shared" si="0"/>
        <v>100455</v>
      </c>
      <c r="F17" s="8">
        <v>282123</v>
      </c>
      <c r="G17" s="8">
        <v>44354</v>
      </c>
      <c r="H17" s="8"/>
      <c r="I17" s="8">
        <f t="shared" si="1"/>
        <v>326477</v>
      </c>
      <c r="J17" s="8">
        <v>361378</v>
      </c>
      <c r="K17" s="8">
        <v>69830</v>
      </c>
      <c r="L17" s="7">
        <v>0</v>
      </c>
      <c r="M17" s="11">
        <f t="shared" si="2"/>
        <v>431208</v>
      </c>
      <c r="N17" s="8"/>
      <c r="O17" s="7"/>
      <c r="P17" s="7"/>
      <c r="Q17" s="8">
        <f t="shared" si="3"/>
        <v>0</v>
      </c>
      <c r="R17" s="8">
        <f t="shared" si="4"/>
        <v>858140</v>
      </c>
      <c r="S17" s="7"/>
    </row>
    <row r="18" spans="1:19" x14ac:dyDescent="0.35">
      <c r="A18" s="7" t="s">
        <v>32</v>
      </c>
      <c r="B18" s="7">
        <v>0</v>
      </c>
      <c r="C18" s="8">
        <v>0</v>
      </c>
      <c r="D18" s="7">
        <v>0</v>
      </c>
      <c r="E18" s="9">
        <f t="shared" si="0"/>
        <v>0</v>
      </c>
      <c r="F18" s="8"/>
      <c r="G18" s="8"/>
      <c r="H18" s="8"/>
      <c r="I18" s="8">
        <f t="shared" si="1"/>
        <v>0</v>
      </c>
      <c r="J18" s="7">
        <v>0</v>
      </c>
      <c r="K18" s="7">
        <v>0</v>
      </c>
      <c r="L18" s="7">
        <v>0</v>
      </c>
      <c r="M18" s="11">
        <f t="shared" si="2"/>
        <v>0</v>
      </c>
      <c r="N18" s="8"/>
      <c r="O18" s="7"/>
      <c r="P18" s="7"/>
      <c r="Q18" s="8">
        <f t="shared" si="3"/>
        <v>0</v>
      </c>
      <c r="R18" s="8">
        <f t="shared" si="4"/>
        <v>0</v>
      </c>
      <c r="S18" s="7" t="s">
        <v>25</v>
      </c>
    </row>
    <row r="19" spans="1:19" x14ac:dyDescent="0.35">
      <c r="A19" s="7" t="s">
        <v>8</v>
      </c>
      <c r="B19" s="7">
        <v>0</v>
      </c>
      <c r="C19" s="8">
        <v>17515</v>
      </c>
      <c r="D19" s="7">
        <v>0</v>
      </c>
      <c r="E19" s="9">
        <f t="shared" si="0"/>
        <v>17515</v>
      </c>
      <c r="F19" s="8"/>
      <c r="G19" s="8"/>
      <c r="H19" s="8"/>
      <c r="I19" s="8">
        <f t="shared" si="1"/>
        <v>0</v>
      </c>
      <c r="J19" s="8">
        <v>45151</v>
      </c>
      <c r="K19" s="7">
        <v>0</v>
      </c>
      <c r="L19" s="7">
        <v>0</v>
      </c>
      <c r="M19" s="11">
        <f t="shared" si="2"/>
        <v>45151</v>
      </c>
      <c r="N19" s="8">
        <v>96903.61</v>
      </c>
      <c r="O19" s="7"/>
      <c r="P19" s="7"/>
      <c r="Q19" s="8">
        <f t="shared" si="3"/>
        <v>96903.61</v>
      </c>
      <c r="R19" s="8">
        <f t="shared" si="4"/>
        <v>159569.60999999999</v>
      </c>
      <c r="S19" s="7"/>
    </row>
    <row r="20" spans="1:19" ht="31" x14ac:dyDescent="0.35">
      <c r="A20" s="7" t="s">
        <v>33</v>
      </c>
      <c r="B20" s="8">
        <v>195571</v>
      </c>
      <c r="C20" s="8">
        <v>253510</v>
      </c>
      <c r="D20" s="13">
        <v>-5372</v>
      </c>
      <c r="E20" s="9">
        <f t="shared" si="0"/>
        <v>443709</v>
      </c>
      <c r="F20" s="8">
        <v>1202888</v>
      </c>
      <c r="G20" s="8">
        <v>830669</v>
      </c>
      <c r="H20" s="8">
        <v>4481</v>
      </c>
      <c r="I20" s="8">
        <f t="shared" si="1"/>
        <v>2038038</v>
      </c>
      <c r="J20" s="8">
        <v>1445811</v>
      </c>
      <c r="K20" s="8">
        <v>2003598</v>
      </c>
      <c r="L20" s="8">
        <v>26832</v>
      </c>
      <c r="M20" s="11">
        <f t="shared" si="2"/>
        <v>3476241</v>
      </c>
      <c r="N20" s="8">
        <v>148548</v>
      </c>
      <c r="O20" s="8">
        <v>298512</v>
      </c>
      <c r="P20" s="8">
        <v>106832</v>
      </c>
      <c r="Q20" s="8">
        <f t="shared" si="3"/>
        <v>553892</v>
      </c>
      <c r="R20" s="8">
        <f>+E20+I20+M20+Q20</f>
        <v>6511880</v>
      </c>
      <c r="S20" s="7"/>
    </row>
    <row r="21" spans="1:19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14"/>
      <c r="N21" s="7"/>
      <c r="O21" s="7"/>
      <c r="P21" s="7"/>
      <c r="Q21" s="7"/>
      <c r="R21" s="7"/>
      <c r="S21" s="7"/>
    </row>
    <row r="22" spans="1:19" x14ac:dyDescent="0.35">
      <c r="A22" s="7" t="s">
        <v>26</v>
      </c>
      <c r="B22" s="8">
        <v>5140605</v>
      </c>
      <c r="C22" s="8">
        <v>4671825</v>
      </c>
      <c r="D22" s="8">
        <v>1038412</v>
      </c>
      <c r="E22" s="11">
        <f t="shared" ref="E22" si="5">SUM(B22:D22)</f>
        <v>10850842</v>
      </c>
      <c r="F22" s="8">
        <f>6525408-46498</f>
        <v>6478910</v>
      </c>
      <c r="G22" s="8">
        <f>6495685-13091</f>
        <v>6482594</v>
      </c>
      <c r="H22" s="8">
        <f>1569779-48</f>
        <v>1569731</v>
      </c>
      <c r="I22" s="8">
        <f t="shared" ref="I22" si="6">SUM(F22:H22)</f>
        <v>14531235</v>
      </c>
      <c r="J22" s="8">
        <f>10006224-465463</f>
        <v>9540761</v>
      </c>
      <c r="K22" s="8">
        <f>9279287-203008</f>
        <v>9076279</v>
      </c>
      <c r="L22" s="8">
        <f>1785787-5442</f>
        <v>1780345</v>
      </c>
      <c r="M22" s="11">
        <f t="shared" ref="M22" si="7">SUM(J22:L22)</f>
        <v>20397385</v>
      </c>
      <c r="N22" s="8">
        <f>6228192-230498</f>
        <v>5997694</v>
      </c>
      <c r="O22" s="8">
        <f>7766257-10089</f>
        <v>7756168</v>
      </c>
      <c r="P22" s="7">
        <v>1566564</v>
      </c>
      <c r="Q22" s="8">
        <f t="shared" ref="Q22" si="8">SUM(N22:P22)</f>
        <v>15320426</v>
      </c>
      <c r="R22" s="8">
        <f>+E22+I22+M22+Q22</f>
        <v>61099888</v>
      </c>
      <c r="S22" s="7"/>
    </row>
    <row r="23" spans="1:19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s="4" customFormat="1" x14ac:dyDescent="0.35">
      <c r="A24" s="15" t="s">
        <v>10</v>
      </c>
      <c r="B24" s="16">
        <f t="shared" ref="B24:Q24" si="9">SUM(B5:B23)</f>
        <v>6416636</v>
      </c>
      <c r="C24" s="16">
        <f t="shared" si="9"/>
        <v>5794408</v>
      </c>
      <c r="D24" s="16">
        <f t="shared" si="9"/>
        <v>1083043</v>
      </c>
      <c r="E24" s="16">
        <f t="shared" si="9"/>
        <v>13294087</v>
      </c>
      <c r="F24" s="17">
        <f t="shared" si="9"/>
        <v>10251782</v>
      </c>
      <c r="G24" s="17">
        <f t="shared" si="9"/>
        <v>8210081</v>
      </c>
      <c r="H24" s="17">
        <f t="shared" si="9"/>
        <v>1638723</v>
      </c>
      <c r="I24" s="17">
        <f t="shared" si="9"/>
        <v>20100586</v>
      </c>
      <c r="J24" s="16">
        <f t="shared" si="9"/>
        <v>16153952</v>
      </c>
      <c r="K24" s="16">
        <f t="shared" si="9"/>
        <v>12262443</v>
      </c>
      <c r="L24" s="16">
        <f t="shared" si="9"/>
        <v>1832155</v>
      </c>
      <c r="M24" s="16">
        <f t="shared" si="9"/>
        <v>30248550</v>
      </c>
      <c r="N24" s="17">
        <f t="shared" si="9"/>
        <v>11119839.470000001</v>
      </c>
      <c r="O24" s="17">
        <f t="shared" si="9"/>
        <v>8548423</v>
      </c>
      <c r="P24" s="17">
        <f t="shared" si="9"/>
        <v>1706795</v>
      </c>
      <c r="Q24" s="17">
        <f t="shared" si="9"/>
        <v>21375057.469999999</v>
      </c>
      <c r="R24" s="17">
        <f t="shared" ref="R24" si="10">SUM(R5:R23)</f>
        <v>85018280.469999999</v>
      </c>
      <c r="S24" s="15"/>
    </row>
    <row r="25" spans="1:19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18"/>
      <c r="O25" s="18"/>
      <c r="P25" s="7"/>
      <c r="Q25" s="7"/>
      <c r="R25" s="7"/>
      <c r="S25" s="7"/>
    </row>
  </sheetData>
  <mergeCells count="5">
    <mergeCell ref="B3:E3"/>
    <mergeCell ref="F3:I3"/>
    <mergeCell ref="J3:M3"/>
    <mergeCell ref="N3:Q3"/>
    <mergeCell ref="R3:R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 Roberts (BCUHB - Finance)</dc:creator>
  <cp:lastModifiedBy>Ca190445</cp:lastModifiedBy>
  <dcterms:created xsi:type="dcterms:W3CDTF">2024-03-05T16:54:13Z</dcterms:created>
  <dcterms:modified xsi:type="dcterms:W3CDTF">2024-03-19T15:31:58Z</dcterms:modified>
</cp:coreProperties>
</file>